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<sst xmlns="http://schemas.openxmlformats.org/spreadsheetml/2006/main" count="41" uniqueCount="41">
  <si>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Fyrir vottorð á eyðublöðum Tryggingastofnunar ríkisins vegna almannatrygginga eða bóta félagslegrar aðstoðar: </t>
  </si>
  <si>
    <t xml:space="preserve">Fyrir útgáfu annarra læknisvottorða: </t>
  </si>
  <si>
    <t>Örorkuvottorð A vegna lífeyris- og slysatrygginga</t>
  </si>
  <si>
    <t>Örorkuvottorð B vegna lífeyris- og slysatrygginga</t>
  </si>
  <si>
    <t>Vottorð vegna fjárhagsaðstoðar við fötluð og sjúk börn, þ.m.t. vegna umönnunarbóta</t>
  </si>
  <si>
    <t>Vottorð vegna endurhæfingarlífeyris</t>
  </si>
  <si>
    <t>Framhaldsvottorð vegna slysatrygginga</t>
  </si>
  <si>
    <t>Læknisvottorð vegna slysatrygginga (áverkavottorð)</t>
  </si>
  <si>
    <t>Vottorð vegna beiðni um þjálfun</t>
  </si>
  <si>
    <t>Vottorð vegna öflunar hjálpartækja</t>
  </si>
  <si>
    <t>Vottorð vegna lengingar fæðingarorlofs</t>
  </si>
  <si>
    <t>Vottorð vegna hreyfihömlunar (bensínstyrkur)</t>
  </si>
  <si>
    <t>Vottorð vegna heimahjúkrunar</t>
  </si>
  <si>
    <t>Vottorð vegna umsóknar um lyfjaskírteini</t>
  </si>
  <si>
    <t>Vottorð vegna vistunar sjúklinga erlendis (siglinganefnd)</t>
  </si>
  <si>
    <t>Sjúkradagpeningavottorð</t>
  </si>
  <si>
    <t>Vottorð vegna ferðakostnaðar innanlands</t>
  </si>
  <si>
    <t>Vottorð v. umsóknar um styrk til kaupa á bíl fyrir fatlaða</t>
  </si>
  <si>
    <t>Vottorð um fjarvistir úr skólum</t>
  </si>
  <si>
    <t>Vottorð vegna sjúkranudds</t>
  </si>
  <si>
    <t>Vottorð vegna bóta úr slysa- og sjúkrasjóðum stéttarfélaga</t>
  </si>
  <si>
    <t>Vottorð vegna undanþágu frá bílbeltanotkun</t>
  </si>
  <si>
    <t>Dánarvottorð</t>
  </si>
  <si>
    <t>Vottorð vegna ökuleyfis</t>
  </si>
  <si>
    <t>Vottorð um heilsufar nemenda til skóla hérlendis, leikskóla og sumarbúða</t>
  </si>
  <si>
    <t>Vottorð um fjarvistir til atvinnurekenda</t>
  </si>
  <si>
    <t>Vottorð vegna ónæmisaðgerða, alþjóðaónæmisskírteini</t>
  </si>
  <si>
    <t>Vottorð vegna endurgreiðslu ferðakostnaðar, svo sem ferðarofs</t>
  </si>
  <si>
    <t>Vottorð til skattyfirvalda</t>
  </si>
  <si>
    <t>Vottorð vegna fóstureyðinga og ófrjósemisaðgerða</t>
  </si>
  <si>
    <t>Vottorð vegna atvinnuréttinda</t>
  </si>
  <si>
    <t>Vottorð um heilsufar og vinnufærni vegna umhverfis og atvinnu</t>
  </si>
  <si>
    <t>Vottorð vegna byssuleyfis</t>
  </si>
  <si>
    <t xml:space="preserve">Vottorð vegna sviptingar sjálfræðis </t>
  </si>
  <si>
    <t xml:space="preserve">Vottorð vegna dvalar, starfa eða skóla erlendis </t>
  </si>
  <si>
    <t xml:space="preserve">Vottorð vegna dvalar- og atvinnuleyfa skv. reglum smitsjúkdómalæknis </t>
  </si>
  <si>
    <t>Vottorð til lögmanna og tryggingafélaga vegna sjúkdóma eða slysa</t>
  </si>
  <si>
    <t>Vottorð til tryggingafélaga/ lífeyrissjóða vegna líftrygginga eða umsókna um örorkubætur</t>
  </si>
  <si>
    <t>Grunnur 2002</t>
  </si>
  <si>
    <t xml:space="preserve">Önnur vottorð ótalin greiðist eins og sambærileg vottorð. Séu vottorð mjög viðamikil eða sé um meiri háttar læknisfræðilegar greinargerðir að ræða er heilsugæslustöð/heilbrigðisstofnun heimilt að </t>
  </si>
  <si>
    <t>greiða læknum yfirvinnutímakaup fyrir þann tíma sem unnið er við gerð þeirra.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</si>
</sst>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[$-40F]dddd\,\ d\.\ mmmm\ yyyy"/>
    <numFmt numFmtId="174" formatCode="mmm/yyyy"/>
    <numFmt numFmtId="175" formatCode="0.00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5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PageLayoutView="0" workbookViewId="0" topLeftCell="A1">
      <selection activeCell="AD4" sqref="AD4:AD19"/>
    </sheetView>
  </sheetViews>
  <sheetFormatPr defaultColWidth="9.140625" defaultRowHeight="12.75"/>
  <cols>
    <col min="6" max="6" width="5.00390625" style="0" customWidth="1"/>
    <col min="7" max="7" width="4.140625" style="0" customWidth="1"/>
    <col min="8" max="8" width="1.1484375" style="0" customWidth="1"/>
    <col min="9" max="9" width="1.57421875" style="0" customWidth="1"/>
    <col min="10" max="10" width="15.28125" style="0" customWidth="1"/>
    <col min="11" max="11" width="13.57421875" style="7" hidden="1" customWidth="1"/>
    <col min="12" max="18" width="0" style="7" hidden="1" customWidth="1"/>
    <col min="19" max="19" width="8.7109375" style="7" customWidth="1"/>
    <col min="20" max="20" width="8.140625" style="7" customWidth="1"/>
    <col min="21" max="21" width="7.7109375" style="7" customWidth="1"/>
    <col min="22" max="22" width="8.140625" style="7" customWidth="1"/>
    <col min="23" max="23" width="8.57421875" style="7" bestFit="1" customWidth="1"/>
    <col min="24" max="24" width="8.00390625" style="0" bestFit="1" customWidth="1"/>
    <col min="25" max="25" width="8.7109375" style="0" bestFit="1" customWidth="1"/>
    <col min="26" max="26" width="8.140625" style="0" bestFit="1" customWidth="1"/>
    <col min="27" max="28" width="8.00390625" style="0" bestFit="1" customWidth="1"/>
  </cols>
  <sheetData>
    <row r="1" ht="12.75">
      <c r="A1" s="1" t="s">
        <v>0</v>
      </c>
    </row>
    <row r="2" ht="12.75">
      <c r="A2" s="1"/>
    </row>
    <row r="3" spans="11:30" ht="12.75">
      <c r="K3" s="3" t="s">
        <v>38</v>
      </c>
      <c r="L3" s="3">
        <v>2003</v>
      </c>
      <c r="M3" s="3">
        <v>2004</v>
      </c>
      <c r="N3" s="3">
        <v>2005</v>
      </c>
      <c r="O3" s="3">
        <v>2006</v>
      </c>
      <c r="P3" s="3">
        <v>2008</v>
      </c>
      <c r="Q3" s="3">
        <v>2011</v>
      </c>
      <c r="R3" s="3">
        <v>2012</v>
      </c>
      <c r="S3" s="3">
        <v>2013</v>
      </c>
      <c r="T3" s="3">
        <v>2015</v>
      </c>
      <c r="U3" s="3">
        <v>2016</v>
      </c>
      <c r="V3" s="3">
        <v>2017</v>
      </c>
      <c r="W3" s="8">
        <v>42856</v>
      </c>
      <c r="X3" s="8">
        <v>43252</v>
      </c>
      <c r="Y3" s="8">
        <v>43525</v>
      </c>
      <c r="Z3" s="8">
        <v>43922</v>
      </c>
      <c r="AA3" s="8">
        <v>44197</v>
      </c>
      <c r="AB3" s="10">
        <v>44562</v>
      </c>
      <c r="AC3" s="10">
        <v>44652</v>
      </c>
      <c r="AD3" s="10">
        <v>45017</v>
      </c>
    </row>
    <row r="4" spans="1:30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5">
        <v>4000</v>
      </c>
      <c r="L4" s="5">
        <f>K4*1.03</f>
        <v>4120</v>
      </c>
      <c r="M4" s="5">
        <f>L4*1.03</f>
        <v>4243.6</v>
      </c>
      <c r="N4" s="5">
        <f>M4*1.03</f>
        <v>4370.908</v>
      </c>
      <c r="O4" s="2">
        <f>N4*1.025</f>
        <v>4480.1807</v>
      </c>
      <c r="P4" s="2">
        <v>5237.618808554627</v>
      </c>
      <c r="Q4" s="2">
        <f>P4*1.0425</f>
        <v>5460.217607918199</v>
      </c>
      <c r="R4" s="2">
        <v>5651</v>
      </c>
      <c r="S4" s="2">
        <f>R4*1.0325</f>
        <v>5834.6575</v>
      </c>
      <c r="T4" s="2">
        <f>S4*1.036*1.102</f>
        <v>6661.2650973400005</v>
      </c>
      <c r="U4" s="2">
        <f>T4*1.025</f>
        <v>6827.7967247735</v>
      </c>
      <c r="V4" s="2">
        <f>U4*1.015</f>
        <v>6930.213675645102</v>
      </c>
      <c r="W4" s="2">
        <f>V4*1.02</f>
        <v>7068.817949158004</v>
      </c>
      <c r="X4" s="9">
        <f>W4*1.02</f>
        <v>7210.194308141165</v>
      </c>
      <c r="Y4" s="9">
        <f>X4*1.022</f>
        <v>7368.81858292027</v>
      </c>
      <c r="Z4" s="9">
        <f>Y4*1.048</f>
        <v>7722.521874900443</v>
      </c>
      <c r="AA4" s="9">
        <f>Z4*1.032</f>
        <v>7969.642574897258</v>
      </c>
      <c r="AB4" s="9">
        <f>+AA4*1.035</f>
        <v>8248.580065018661</v>
      </c>
      <c r="AC4" s="9">
        <f>+AB4*1.009</f>
        <v>8322.817285603829</v>
      </c>
      <c r="AD4" s="11">
        <f>AC4*1.0676</f>
        <v>8885.439734110649</v>
      </c>
    </row>
    <row r="5" spans="1:30" ht="12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5">
        <v>2000</v>
      </c>
      <c r="L5" s="5">
        <f aca="true" t="shared" si="0" ref="L5:N41">K5*1.03</f>
        <v>2060</v>
      </c>
      <c r="M5" s="5">
        <f t="shared" si="0"/>
        <v>2121.8</v>
      </c>
      <c r="N5" s="5">
        <f t="shared" si="0"/>
        <v>2185.454</v>
      </c>
      <c r="O5" s="2">
        <f aca="true" t="shared" si="1" ref="O5:O41">N5*1.025</f>
        <v>2240.09035</v>
      </c>
      <c r="P5" s="2">
        <v>2618.8094042773137</v>
      </c>
      <c r="Q5" s="2">
        <f aca="true" t="shared" si="2" ref="Q5:Q41">P5*1.0425</f>
        <v>2730.1088039590995</v>
      </c>
      <c r="R5" s="2">
        <v>2826</v>
      </c>
      <c r="S5" s="2">
        <f aca="true" t="shared" si="3" ref="S5:S40">R5*1.0325</f>
        <v>2917.845</v>
      </c>
      <c r="T5" s="2">
        <f aca="true" t="shared" si="4" ref="T5:T19">S5*1.036*1.102</f>
        <v>3331.22193684</v>
      </c>
      <c r="U5" s="2">
        <f aca="true" t="shared" si="5" ref="U5:U41">T5*1.025</f>
        <v>3414.502485261</v>
      </c>
      <c r="V5" s="2">
        <f aca="true" t="shared" si="6" ref="V5:V41">U5*1.015</f>
        <v>3465.7200225399147</v>
      </c>
      <c r="W5" s="2">
        <f aca="true" t="shared" si="7" ref="W5:X41">V5*1.02</f>
        <v>3535.034422990713</v>
      </c>
      <c r="X5" s="9">
        <f aca="true" t="shared" si="8" ref="X5:X19">W5*1.02</f>
        <v>3605.7351114505277</v>
      </c>
      <c r="Y5" s="9">
        <f aca="true" t="shared" si="9" ref="Y5:Y41">X5*1.022</f>
        <v>3685.0612839024393</v>
      </c>
      <c r="Z5" s="9">
        <f aca="true" t="shared" si="10" ref="Z5:Z41">Y5*1.048</f>
        <v>3861.9442255297567</v>
      </c>
      <c r="AA5" s="9">
        <f>Z5*1.032</f>
        <v>3985.526440746709</v>
      </c>
      <c r="AB5" s="9">
        <f aca="true" t="shared" si="11" ref="AB5:AB19">+AA5*1.035</f>
        <v>4125.019866172844</v>
      </c>
      <c r="AC5" s="9">
        <f aca="true" t="shared" si="12" ref="AC5:AC19">+AB5*1.009</f>
        <v>4162.145044968399</v>
      </c>
      <c r="AD5" s="11">
        <f aca="true" t="shared" si="13" ref="AD5:AD19">AC5*1.0676</f>
        <v>4443.506050008263</v>
      </c>
    </row>
    <row r="6" spans="1:32" ht="12.7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5">
        <v>4000</v>
      </c>
      <c r="L6" s="5">
        <f t="shared" si="0"/>
        <v>4120</v>
      </c>
      <c r="M6" s="5">
        <f t="shared" si="0"/>
        <v>4243.6</v>
      </c>
      <c r="N6" s="5">
        <f t="shared" si="0"/>
        <v>4370.908</v>
      </c>
      <c r="O6" s="2">
        <f t="shared" si="1"/>
        <v>4480.1807</v>
      </c>
      <c r="P6" s="2">
        <v>5237.618808554627</v>
      </c>
      <c r="Q6" s="2">
        <f t="shared" si="2"/>
        <v>5460.217607918199</v>
      </c>
      <c r="R6" s="2">
        <v>5651</v>
      </c>
      <c r="S6" s="2">
        <f t="shared" si="3"/>
        <v>5834.6575</v>
      </c>
      <c r="T6" s="2">
        <f t="shared" si="4"/>
        <v>6661.2650973400005</v>
      </c>
      <c r="U6" s="2">
        <f t="shared" si="5"/>
        <v>6827.7967247735</v>
      </c>
      <c r="V6" s="2">
        <f t="shared" si="6"/>
        <v>6930.213675645102</v>
      </c>
      <c r="W6" s="2">
        <f t="shared" si="7"/>
        <v>7068.817949158004</v>
      </c>
      <c r="X6" s="9">
        <f t="shared" si="8"/>
        <v>7210.194308141165</v>
      </c>
      <c r="Y6" s="9">
        <f t="shared" si="9"/>
        <v>7368.81858292027</v>
      </c>
      <c r="Z6" s="9">
        <f t="shared" si="10"/>
        <v>7722.521874900443</v>
      </c>
      <c r="AA6" s="9">
        <f aca="true" t="shared" si="14" ref="AA6:AA41">Z6*1.032</f>
        <v>7969.642574897258</v>
      </c>
      <c r="AB6" s="9">
        <f t="shared" si="11"/>
        <v>8248.580065018661</v>
      </c>
      <c r="AC6" s="9">
        <f t="shared" si="12"/>
        <v>8322.817285603829</v>
      </c>
      <c r="AD6" s="11">
        <f t="shared" si="13"/>
        <v>8885.439734110649</v>
      </c>
      <c r="AF6" s="6"/>
    </row>
    <row r="7" spans="1:30" ht="12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5">
        <v>4000</v>
      </c>
      <c r="L7" s="5">
        <f t="shared" si="0"/>
        <v>4120</v>
      </c>
      <c r="M7" s="5">
        <f t="shared" si="0"/>
        <v>4243.6</v>
      </c>
      <c r="N7" s="5">
        <f t="shared" si="0"/>
        <v>4370.908</v>
      </c>
      <c r="O7" s="2">
        <f t="shared" si="1"/>
        <v>4480.1807</v>
      </c>
      <c r="P7" s="2">
        <v>5237.618808554627</v>
      </c>
      <c r="Q7" s="2">
        <f t="shared" si="2"/>
        <v>5460.217607918199</v>
      </c>
      <c r="R7" s="2">
        <v>5651</v>
      </c>
      <c r="S7" s="2">
        <f t="shared" si="3"/>
        <v>5834.6575</v>
      </c>
      <c r="T7" s="2">
        <f t="shared" si="4"/>
        <v>6661.2650973400005</v>
      </c>
      <c r="U7" s="2">
        <f t="shared" si="5"/>
        <v>6827.7967247735</v>
      </c>
      <c r="V7" s="2">
        <f t="shared" si="6"/>
        <v>6930.213675645102</v>
      </c>
      <c r="W7" s="2">
        <f t="shared" si="7"/>
        <v>7068.817949158004</v>
      </c>
      <c r="X7" s="9">
        <f t="shared" si="8"/>
        <v>7210.194308141165</v>
      </c>
      <c r="Y7" s="9">
        <f t="shared" si="9"/>
        <v>7368.81858292027</v>
      </c>
      <c r="Z7" s="9">
        <f t="shared" si="10"/>
        <v>7722.521874900443</v>
      </c>
      <c r="AA7" s="9">
        <f t="shared" si="14"/>
        <v>7969.642574897258</v>
      </c>
      <c r="AB7" s="9">
        <f t="shared" si="11"/>
        <v>8248.580065018661</v>
      </c>
      <c r="AC7" s="9">
        <f t="shared" si="12"/>
        <v>8322.817285603829</v>
      </c>
      <c r="AD7" s="11">
        <f t="shared" si="13"/>
        <v>8885.439734110649</v>
      </c>
    </row>
    <row r="8" spans="1:30" ht="12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5">
        <v>350</v>
      </c>
      <c r="L8" s="5">
        <f t="shared" si="0"/>
        <v>360.5</v>
      </c>
      <c r="M8" s="5">
        <f t="shared" si="0"/>
        <v>371.315</v>
      </c>
      <c r="N8" s="5">
        <f t="shared" si="0"/>
        <v>382.45445</v>
      </c>
      <c r="O8" s="2">
        <f t="shared" si="1"/>
        <v>392.01581124999996</v>
      </c>
      <c r="P8" s="2">
        <v>458.2916457485299</v>
      </c>
      <c r="Q8" s="2">
        <f t="shared" si="2"/>
        <v>477.7690406928424</v>
      </c>
      <c r="R8" s="2">
        <v>494</v>
      </c>
      <c r="S8" s="2">
        <f t="shared" si="3"/>
        <v>510.055</v>
      </c>
      <c r="T8" s="2">
        <f t="shared" si="4"/>
        <v>582.31551196</v>
      </c>
      <c r="U8" s="2">
        <f t="shared" si="5"/>
        <v>596.8733997589999</v>
      </c>
      <c r="V8" s="2">
        <f t="shared" si="6"/>
        <v>605.8265007553848</v>
      </c>
      <c r="W8" s="2">
        <f t="shared" si="7"/>
        <v>617.9430307704926</v>
      </c>
      <c r="X8" s="9">
        <f t="shared" si="8"/>
        <v>630.3018913859024</v>
      </c>
      <c r="Y8" s="9">
        <f t="shared" si="9"/>
        <v>644.1685329963923</v>
      </c>
      <c r="Z8" s="9">
        <f t="shared" si="10"/>
        <v>675.0886225802192</v>
      </c>
      <c r="AA8" s="9">
        <f t="shared" si="14"/>
        <v>696.6914585027862</v>
      </c>
      <c r="AB8" s="9">
        <f t="shared" si="11"/>
        <v>721.0756595503836</v>
      </c>
      <c r="AC8" s="9">
        <f t="shared" si="12"/>
        <v>727.565340486337</v>
      </c>
      <c r="AD8" s="11">
        <f t="shared" si="13"/>
        <v>776.7487575032135</v>
      </c>
    </row>
    <row r="9" spans="1:30" ht="12.75">
      <c r="A9" s="4" t="s">
        <v>7</v>
      </c>
      <c r="B9" s="4"/>
      <c r="C9" s="4"/>
      <c r="D9" s="4"/>
      <c r="E9" s="4"/>
      <c r="F9" s="4"/>
      <c r="G9" s="4"/>
      <c r="H9" s="4"/>
      <c r="I9" s="4"/>
      <c r="J9" s="4"/>
      <c r="K9" s="5">
        <v>700</v>
      </c>
      <c r="L9" s="5">
        <f t="shared" si="0"/>
        <v>721</v>
      </c>
      <c r="M9" s="5">
        <f t="shared" si="0"/>
        <v>742.63</v>
      </c>
      <c r="N9" s="5">
        <f t="shared" si="0"/>
        <v>764.9089</v>
      </c>
      <c r="O9" s="2">
        <f t="shared" si="1"/>
        <v>784.0316224999999</v>
      </c>
      <c r="P9" s="2">
        <v>916.5832914970598</v>
      </c>
      <c r="Q9" s="2">
        <f t="shared" si="2"/>
        <v>955.5380813856848</v>
      </c>
      <c r="R9" s="2">
        <v>989</v>
      </c>
      <c r="S9" s="2">
        <f t="shared" si="3"/>
        <v>1021.1424999999999</v>
      </c>
      <c r="T9" s="2">
        <f t="shared" si="4"/>
        <v>1165.8098002600002</v>
      </c>
      <c r="U9" s="2">
        <f t="shared" si="5"/>
        <v>1194.9550452665</v>
      </c>
      <c r="V9" s="2">
        <f t="shared" si="6"/>
        <v>1212.8793709454974</v>
      </c>
      <c r="W9" s="2">
        <f t="shared" si="7"/>
        <v>1237.1369583644073</v>
      </c>
      <c r="X9" s="9">
        <f t="shared" si="8"/>
        <v>1261.8796975316955</v>
      </c>
      <c r="Y9" s="9">
        <f t="shared" si="9"/>
        <v>1289.6410508773927</v>
      </c>
      <c r="Z9" s="9">
        <f t="shared" si="10"/>
        <v>1351.5438213195075</v>
      </c>
      <c r="AA9" s="9">
        <f t="shared" si="14"/>
        <v>1394.7932236017318</v>
      </c>
      <c r="AB9" s="9">
        <f t="shared" si="11"/>
        <v>1443.6109864277923</v>
      </c>
      <c r="AC9" s="9">
        <f t="shared" si="12"/>
        <v>1456.6034853056424</v>
      </c>
      <c r="AD9" s="11">
        <f t="shared" si="13"/>
        <v>1555.069880912304</v>
      </c>
    </row>
    <row r="10" spans="1:30" ht="12.75">
      <c r="A10" s="4" t="s">
        <v>8</v>
      </c>
      <c r="B10" s="4"/>
      <c r="C10" s="4"/>
      <c r="D10" s="4"/>
      <c r="E10" s="4"/>
      <c r="F10" s="4"/>
      <c r="G10" s="4"/>
      <c r="H10" s="4"/>
      <c r="I10" s="4"/>
      <c r="J10" s="4"/>
      <c r="K10" s="5">
        <v>700</v>
      </c>
      <c r="L10" s="5">
        <f t="shared" si="0"/>
        <v>721</v>
      </c>
      <c r="M10" s="5">
        <f t="shared" si="0"/>
        <v>742.63</v>
      </c>
      <c r="N10" s="5">
        <f t="shared" si="0"/>
        <v>764.9089</v>
      </c>
      <c r="O10" s="2">
        <f t="shared" si="1"/>
        <v>784.0316224999999</v>
      </c>
      <c r="P10" s="2">
        <v>916.5832914970598</v>
      </c>
      <c r="Q10" s="2">
        <f t="shared" si="2"/>
        <v>955.5380813856848</v>
      </c>
      <c r="R10" s="2">
        <v>989</v>
      </c>
      <c r="S10" s="2">
        <f t="shared" si="3"/>
        <v>1021.1424999999999</v>
      </c>
      <c r="T10" s="2">
        <f t="shared" si="4"/>
        <v>1165.8098002600002</v>
      </c>
      <c r="U10" s="2">
        <f t="shared" si="5"/>
        <v>1194.9550452665</v>
      </c>
      <c r="V10" s="2">
        <f t="shared" si="6"/>
        <v>1212.8793709454974</v>
      </c>
      <c r="W10" s="2">
        <f t="shared" si="7"/>
        <v>1237.1369583644073</v>
      </c>
      <c r="X10" s="9">
        <f t="shared" si="8"/>
        <v>1261.8796975316955</v>
      </c>
      <c r="Y10" s="9">
        <f t="shared" si="9"/>
        <v>1289.6410508773927</v>
      </c>
      <c r="Z10" s="9">
        <f t="shared" si="10"/>
        <v>1351.5438213195075</v>
      </c>
      <c r="AA10" s="9">
        <f t="shared" si="14"/>
        <v>1394.7932236017318</v>
      </c>
      <c r="AB10" s="9">
        <f t="shared" si="11"/>
        <v>1443.6109864277923</v>
      </c>
      <c r="AC10" s="9">
        <f t="shared" si="12"/>
        <v>1456.6034853056424</v>
      </c>
      <c r="AD10" s="11">
        <f t="shared" si="13"/>
        <v>1555.069880912304</v>
      </c>
    </row>
    <row r="11" spans="1:30" ht="12.75">
      <c r="A11" s="4" t="s">
        <v>9</v>
      </c>
      <c r="B11" s="4"/>
      <c r="C11" s="4"/>
      <c r="D11" s="4"/>
      <c r="E11" s="4"/>
      <c r="F11" s="4"/>
      <c r="G11" s="4"/>
      <c r="H11" s="4"/>
      <c r="I11" s="4"/>
      <c r="J11" s="4"/>
      <c r="K11" s="5">
        <v>700</v>
      </c>
      <c r="L11" s="5">
        <f t="shared" si="0"/>
        <v>721</v>
      </c>
      <c r="M11" s="5">
        <f t="shared" si="0"/>
        <v>742.63</v>
      </c>
      <c r="N11" s="5">
        <f t="shared" si="0"/>
        <v>764.9089</v>
      </c>
      <c r="O11" s="2">
        <f t="shared" si="1"/>
        <v>784.0316224999999</v>
      </c>
      <c r="P11" s="2">
        <v>916.5832914970598</v>
      </c>
      <c r="Q11" s="2">
        <f t="shared" si="2"/>
        <v>955.5380813856848</v>
      </c>
      <c r="R11" s="2">
        <v>989</v>
      </c>
      <c r="S11" s="2">
        <f t="shared" si="3"/>
        <v>1021.1424999999999</v>
      </c>
      <c r="T11" s="2">
        <f t="shared" si="4"/>
        <v>1165.8098002600002</v>
      </c>
      <c r="U11" s="2">
        <f t="shared" si="5"/>
        <v>1194.9550452665</v>
      </c>
      <c r="V11" s="2">
        <f t="shared" si="6"/>
        <v>1212.8793709454974</v>
      </c>
      <c r="W11" s="2">
        <f t="shared" si="7"/>
        <v>1237.1369583644073</v>
      </c>
      <c r="X11" s="9">
        <f t="shared" si="8"/>
        <v>1261.8796975316955</v>
      </c>
      <c r="Y11" s="9">
        <f t="shared" si="9"/>
        <v>1289.6410508773927</v>
      </c>
      <c r="Z11" s="9">
        <f t="shared" si="10"/>
        <v>1351.5438213195075</v>
      </c>
      <c r="AA11" s="9">
        <f t="shared" si="14"/>
        <v>1394.7932236017318</v>
      </c>
      <c r="AB11" s="9">
        <f t="shared" si="11"/>
        <v>1443.6109864277923</v>
      </c>
      <c r="AC11" s="9">
        <f t="shared" si="12"/>
        <v>1456.6034853056424</v>
      </c>
      <c r="AD11" s="11">
        <f t="shared" si="13"/>
        <v>1555.069880912304</v>
      </c>
    </row>
    <row r="12" spans="1:30" ht="12.7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5">
        <v>700</v>
      </c>
      <c r="L12" s="5">
        <f t="shared" si="0"/>
        <v>721</v>
      </c>
      <c r="M12" s="5">
        <f t="shared" si="0"/>
        <v>742.63</v>
      </c>
      <c r="N12" s="5">
        <f t="shared" si="0"/>
        <v>764.9089</v>
      </c>
      <c r="O12" s="2">
        <f t="shared" si="1"/>
        <v>784.0316224999999</v>
      </c>
      <c r="P12" s="2">
        <v>916.5832914970598</v>
      </c>
      <c r="Q12" s="2">
        <f t="shared" si="2"/>
        <v>955.5380813856848</v>
      </c>
      <c r="R12" s="2">
        <v>989</v>
      </c>
      <c r="S12" s="2">
        <f t="shared" si="3"/>
        <v>1021.1424999999999</v>
      </c>
      <c r="T12" s="2">
        <f t="shared" si="4"/>
        <v>1165.8098002600002</v>
      </c>
      <c r="U12" s="2">
        <f t="shared" si="5"/>
        <v>1194.9550452665</v>
      </c>
      <c r="V12" s="2">
        <f t="shared" si="6"/>
        <v>1212.8793709454974</v>
      </c>
      <c r="W12" s="2">
        <f t="shared" si="7"/>
        <v>1237.1369583644073</v>
      </c>
      <c r="X12" s="9">
        <f t="shared" si="8"/>
        <v>1261.8796975316955</v>
      </c>
      <c r="Y12" s="9">
        <f t="shared" si="9"/>
        <v>1289.6410508773927</v>
      </c>
      <c r="Z12" s="9">
        <f t="shared" si="10"/>
        <v>1351.5438213195075</v>
      </c>
      <c r="AA12" s="9">
        <f t="shared" si="14"/>
        <v>1394.7932236017318</v>
      </c>
      <c r="AB12" s="9">
        <f t="shared" si="11"/>
        <v>1443.6109864277923</v>
      </c>
      <c r="AC12" s="9">
        <f t="shared" si="12"/>
        <v>1456.6034853056424</v>
      </c>
      <c r="AD12" s="11">
        <f t="shared" si="13"/>
        <v>1555.069880912304</v>
      </c>
    </row>
    <row r="13" spans="1:30" ht="12.75">
      <c r="A13" s="4" t="s">
        <v>11</v>
      </c>
      <c r="B13" s="4"/>
      <c r="C13" s="4"/>
      <c r="D13" s="4"/>
      <c r="E13" s="4"/>
      <c r="F13" s="4"/>
      <c r="G13" s="4"/>
      <c r="H13" s="4"/>
      <c r="I13" s="4"/>
      <c r="J13" s="4"/>
      <c r="K13" s="5">
        <v>700</v>
      </c>
      <c r="L13" s="5">
        <f t="shared" si="0"/>
        <v>721</v>
      </c>
      <c r="M13" s="5">
        <f t="shared" si="0"/>
        <v>742.63</v>
      </c>
      <c r="N13" s="5">
        <f t="shared" si="0"/>
        <v>764.9089</v>
      </c>
      <c r="O13" s="2">
        <f t="shared" si="1"/>
        <v>784.0316224999999</v>
      </c>
      <c r="P13" s="2">
        <v>916.5832914970598</v>
      </c>
      <c r="Q13" s="2">
        <f t="shared" si="2"/>
        <v>955.5380813856848</v>
      </c>
      <c r="R13" s="2">
        <v>989</v>
      </c>
      <c r="S13" s="2">
        <f t="shared" si="3"/>
        <v>1021.1424999999999</v>
      </c>
      <c r="T13" s="2">
        <f t="shared" si="4"/>
        <v>1165.8098002600002</v>
      </c>
      <c r="U13" s="2">
        <f t="shared" si="5"/>
        <v>1194.9550452665</v>
      </c>
      <c r="V13" s="2">
        <f t="shared" si="6"/>
        <v>1212.8793709454974</v>
      </c>
      <c r="W13" s="2">
        <f t="shared" si="7"/>
        <v>1237.1369583644073</v>
      </c>
      <c r="X13" s="9">
        <f t="shared" si="8"/>
        <v>1261.8796975316955</v>
      </c>
      <c r="Y13" s="9">
        <f t="shared" si="9"/>
        <v>1289.6410508773927</v>
      </c>
      <c r="Z13" s="9">
        <f t="shared" si="10"/>
        <v>1351.5438213195075</v>
      </c>
      <c r="AA13" s="9">
        <f t="shared" si="14"/>
        <v>1394.7932236017318</v>
      </c>
      <c r="AB13" s="9">
        <f t="shared" si="11"/>
        <v>1443.6109864277923</v>
      </c>
      <c r="AC13" s="9">
        <f t="shared" si="12"/>
        <v>1456.6034853056424</v>
      </c>
      <c r="AD13" s="11">
        <f t="shared" si="13"/>
        <v>1555.069880912304</v>
      </c>
    </row>
    <row r="14" spans="1:30" ht="12.75">
      <c r="A14" s="4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5">
        <v>700</v>
      </c>
      <c r="L14" s="5">
        <f t="shared" si="0"/>
        <v>721</v>
      </c>
      <c r="M14" s="5">
        <f t="shared" si="0"/>
        <v>742.63</v>
      </c>
      <c r="N14" s="5">
        <f t="shared" si="0"/>
        <v>764.9089</v>
      </c>
      <c r="O14" s="2">
        <f t="shared" si="1"/>
        <v>784.0316224999999</v>
      </c>
      <c r="P14" s="2">
        <v>916.5832914970598</v>
      </c>
      <c r="Q14" s="2">
        <f t="shared" si="2"/>
        <v>955.5380813856848</v>
      </c>
      <c r="R14" s="2">
        <v>989</v>
      </c>
      <c r="S14" s="2">
        <f t="shared" si="3"/>
        <v>1021.1424999999999</v>
      </c>
      <c r="T14" s="2">
        <f t="shared" si="4"/>
        <v>1165.8098002600002</v>
      </c>
      <c r="U14" s="2">
        <f t="shared" si="5"/>
        <v>1194.9550452665</v>
      </c>
      <c r="V14" s="2">
        <f t="shared" si="6"/>
        <v>1212.8793709454974</v>
      </c>
      <c r="W14" s="2">
        <f t="shared" si="7"/>
        <v>1237.1369583644073</v>
      </c>
      <c r="X14" s="9">
        <f t="shared" si="8"/>
        <v>1261.8796975316955</v>
      </c>
      <c r="Y14" s="9">
        <f t="shared" si="9"/>
        <v>1289.6410508773927</v>
      </c>
      <c r="Z14" s="9">
        <f t="shared" si="10"/>
        <v>1351.5438213195075</v>
      </c>
      <c r="AA14" s="9">
        <f t="shared" si="14"/>
        <v>1394.7932236017318</v>
      </c>
      <c r="AB14" s="9">
        <f t="shared" si="11"/>
        <v>1443.6109864277923</v>
      </c>
      <c r="AC14" s="9">
        <f t="shared" si="12"/>
        <v>1456.6034853056424</v>
      </c>
      <c r="AD14" s="11">
        <f t="shared" si="13"/>
        <v>1555.069880912304</v>
      </c>
    </row>
    <row r="15" spans="1:30" ht="12.75">
      <c r="A15" s="4" t="s">
        <v>13</v>
      </c>
      <c r="B15" s="4"/>
      <c r="C15" s="4"/>
      <c r="D15" s="4"/>
      <c r="E15" s="4"/>
      <c r="F15" s="4"/>
      <c r="G15" s="4"/>
      <c r="H15" s="4"/>
      <c r="I15" s="4"/>
      <c r="J15" s="4"/>
      <c r="K15" s="5">
        <v>700</v>
      </c>
      <c r="L15" s="5">
        <f t="shared" si="0"/>
        <v>721</v>
      </c>
      <c r="M15" s="5">
        <f t="shared" si="0"/>
        <v>742.63</v>
      </c>
      <c r="N15" s="5">
        <f t="shared" si="0"/>
        <v>764.9089</v>
      </c>
      <c r="O15" s="2">
        <f t="shared" si="1"/>
        <v>784.0316224999999</v>
      </c>
      <c r="P15" s="2">
        <v>916.5832914970598</v>
      </c>
      <c r="Q15" s="2">
        <f t="shared" si="2"/>
        <v>955.5380813856848</v>
      </c>
      <c r="R15" s="2">
        <v>989</v>
      </c>
      <c r="S15" s="2">
        <f t="shared" si="3"/>
        <v>1021.1424999999999</v>
      </c>
      <c r="T15" s="2">
        <f t="shared" si="4"/>
        <v>1165.8098002600002</v>
      </c>
      <c r="U15" s="2">
        <f t="shared" si="5"/>
        <v>1194.9550452665</v>
      </c>
      <c r="V15" s="2">
        <f t="shared" si="6"/>
        <v>1212.8793709454974</v>
      </c>
      <c r="W15" s="2">
        <f t="shared" si="7"/>
        <v>1237.1369583644073</v>
      </c>
      <c r="X15" s="9">
        <f t="shared" si="8"/>
        <v>1261.8796975316955</v>
      </c>
      <c r="Y15" s="9">
        <f t="shared" si="9"/>
        <v>1289.6410508773927</v>
      </c>
      <c r="Z15" s="9">
        <f t="shared" si="10"/>
        <v>1351.5438213195075</v>
      </c>
      <c r="AA15" s="9">
        <f t="shared" si="14"/>
        <v>1394.7932236017318</v>
      </c>
      <c r="AB15" s="9">
        <f t="shared" si="11"/>
        <v>1443.6109864277923</v>
      </c>
      <c r="AC15" s="9">
        <f t="shared" si="12"/>
        <v>1456.6034853056424</v>
      </c>
      <c r="AD15" s="11">
        <f t="shared" si="13"/>
        <v>1555.069880912304</v>
      </c>
    </row>
    <row r="16" spans="1:30" ht="12.75">
      <c r="A16" s="4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5">
        <v>700</v>
      </c>
      <c r="L16" s="5">
        <f t="shared" si="0"/>
        <v>721</v>
      </c>
      <c r="M16" s="5">
        <f t="shared" si="0"/>
        <v>742.63</v>
      </c>
      <c r="N16" s="5">
        <f t="shared" si="0"/>
        <v>764.9089</v>
      </c>
      <c r="O16" s="2">
        <f t="shared" si="1"/>
        <v>784.0316224999999</v>
      </c>
      <c r="P16" s="2">
        <v>916.5832914970598</v>
      </c>
      <c r="Q16" s="2">
        <f t="shared" si="2"/>
        <v>955.5380813856848</v>
      </c>
      <c r="R16" s="2">
        <v>989</v>
      </c>
      <c r="S16" s="2">
        <f t="shared" si="3"/>
        <v>1021.1424999999999</v>
      </c>
      <c r="T16" s="2">
        <f t="shared" si="4"/>
        <v>1165.8098002600002</v>
      </c>
      <c r="U16" s="2">
        <f t="shared" si="5"/>
        <v>1194.9550452665</v>
      </c>
      <c r="V16" s="2">
        <f t="shared" si="6"/>
        <v>1212.8793709454974</v>
      </c>
      <c r="W16" s="2">
        <f t="shared" si="7"/>
        <v>1237.1369583644073</v>
      </c>
      <c r="X16" s="9">
        <f t="shared" si="8"/>
        <v>1261.8796975316955</v>
      </c>
      <c r="Y16" s="9">
        <f t="shared" si="9"/>
        <v>1289.6410508773927</v>
      </c>
      <c r="Z16" s="9">
        <f t="shared" si="10"/>
        <v>1351.5438213195075</v>
      </c>
      <c r="AA16" s="9">
        <f t="shared" si="14"/>
        <v>1394.7932236017318</v>
      </c>
      <c r="AB16" s="9">
        <f t="shared" si="11"/>
        <v>1443.6109864277923</v>
      </c>
      <c r="AC16" s="9">
        <f t="shared" si="12"/>
        <v>1456.6034853056424</v>
      </c>
      <c r="AD16" s="11">
        <f t="shared" si="13"/>
        <v>1555.069880912304</v>
      </c>
    </row>
    <row r="17" spans="1:30" ht="12.75">
      <c r="A17" s="4" t="s">
        <v>15</v>
      </c>
      <c r="B17" s="4"/>
      <c r="C17" s="4"/>
      <c r="D17" s="4"/>
      <c r="E17" s="4"/>
      <c r="F17" s="4"/>
      <c r="G17" s="4"/>
      <c r="H17" s="4"/>
      <c r="I17" s="4"/>
      <c r="J17" s="4"/>
      <c r="K17" s="5">
        <v>700</v>
      </c>
      <c r="L17" s="5">
        <f t="shared" si="0"/>
        <v>721</v>
      </c>
      <c r="M17" s="5">
        <f t="shared" si="0"/>
        <v>742.63</v>
      </c>
      <c r="N17" s="5">
        <f t="shared" si="0"/>
        <v>764.9089</v>
      </c>
      <c r="O17" s="2">
        <f t="shared" si="1"/>
        <v>784.0316224999999</v>
      </c>
      <c r="P17" s="2">
        <v>916.5832914970598</v>
      </c>
      <c r="Q17" s="2">
        <f t="shared" si="2"/>
        <v>955.5380813856848</v>
      </c>
      <c r="R17" s="2">
        <v>989</v>
      </c>
      <c r="S17" s="2">
        <f t="shared" si="3"/>
        <v>1021.1424999999999</v>
      </c>
      <c r="T17" s="2">
        <f t="shared" si="4"/>
        <v>1165.8098002600002</v>
      </c>
      <c r="U17" s="2">
        <f t="shared" si="5"/>
        <v>1194.9550452665</v>
      </c>
      <c r="V17" s="2">
        <f t="shared" si="6"/>
        <v>1212.8793709454974</v>
      </c>
      <c r="W17" s="2">
        <f t="shared" si="7"/>
        <v>1237.1369583644073</v>
      </c>
      <c r="X17" s="9">
        <f t="shared" si="8"/>
        <v>1261.8796975316955</v>
      </c>
      <c r="Y17" s="9">
        <f t="shared" si="9"/>
        <v>1289.6410508773927</v>
      </c>
      <c r="Z17" s="9">
        <f t="shared" si="10"/>
        <v>1351.5438213195075</v>
      </c>
      <c r="AA17" s="9">
        <f t="shared" si="14"/>
        <v>1394.7932236017318</v>
      </c>
      <c r="AB17" s="9">
        <f t="shared" si="11"/>
        <v>1443.6109864277923</v>
      </c>
      <c r="AC17" s="9">
        <f t="shared" si="12"/>
        <v>1456.6034853056424</v>
      </c>
      <c r="AD17" s="11">
        <f t="shared" si="13"/>
        <v>1555.069880912304</v>
      </c>
    </row>
    <row r="18" spans="1:30" ht="12.75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  <c r="K18" s="5">
        <v>700</v>
      </c>
      <c r="L18" s="5">
        <f t="shared" si="0"/>
        <v>721</v>
      </c>
      <c r="M18" s="5">
        <f t="shared" si="0"/>
        <v>742.63</v>
      </c>
      <c r="N18" s="5">
        <f t="shared" si="0"/>
        <v>764.9089</v>
      </c>
      <c r="O18" s="2">
        <f t="shared" si="1"/>
        <v>784.0316224999999</v>
      </c>
      <c r="P18" s="2">
        <v>916.5832914970598</v>
      </c>
      <c r="Q18" s="2">
        <f t="shared" si="2"/>
        <v>955.5380813856848</v>
      </c>
      <c r="R18" s="2">
        <v>989</v>
      </c>
      <c r="S18" s="2">
        <f t="shared" si="3"/>
        <v>1021.1424999999999</v>
      </c>
      <c r="T18" s="2">
        <f t="shared" si="4"/>
        <v>1165.8098002600002</v>
      </c>
      <c r="U18" s="2">
        <f t="shared" si="5"/>
        <v>1194.9550452665</v>
      </c>
      <c r="V18" s="2">
        <f t="shared" si="6"/>
        <v>1212.8793709454974</v>
      </c>
      <c r="W18" s="2">
        <f t="shared" si="7"/>
        <v>1237.1369583644073</v>
      </c>
      <c r="X18" s="9">
        <f t="shared" si="8"/>
        <v>1261.8796975316955</v>
      </c>
      <c r="Y18" s="9">
        <f t="shared" si="9"/>
        <v>1289.6410508773927</v>
      </c>
      <c r="Z18" s="9">
        <f t="shared" si="10"/>
        <v>1351.5438213195075</v>
      </c>
      <c r="AA18" s="9">
        <f t="shared" si="14"/>
        <v>1394.7932236017318</v>
      </c>
      <c r="AB18" s="9">
        <f t="shared" si="11"/>
        <v>1443.6109864277923</v>
      </c>
      <c r="AC18" s="9">
        <f t="shared" si="12"/>
        <v>1456.6034853056424</v>
      </c>
      <c r="AD18" s="11">
        <f t="shared" si="13"/>
        <v>1555.069880912304</v>
      </c>
    </row>
    <row r="19" spans="1:30" ht="12.75">
      <c r="A19" s="4" t="s">
        <v>17</v>
      </c>
      <c r="B19" s="4"/>
      <c r="C19" s="4"/>
      <c r="D19" s="4"/>
      <c r="E19" s="4"/>
      <c r="F19" s="4"/>
      <c r="G19" s="4"/>
      <c r="H19" s="4"/>
      <c r="I19" s="4"/>
      <c r="J19" s="4"/>
      <c r="K19" s="5">
        <v>800</v>
      </c>
      <c r="L19" s="5">
        <f t="shared" si="0"/>
        <v>824</v>
      </c>
      <c r="M19" s="5">
        <f t="shared" si="0"/>
        <v>848.72</v>
      </c>
      <c r="N19" s="5">
        <f t="shared" si="0"/>
        <v>874.1816</v>
      </c>
      <c r="O19" s="2">
        <f t="shared" si="1"/>
        <v>896.0361399999999</v>
      </c>
      <c r="P19" s="2">
        <v>1047.5237617109253</v>
      </c>
      <c r="Q19" s="2">
        <f t="shared" si="2"/>
        <v>1092.0435215836396</v>
      </c>
      <c r="R19" s="2">
        <v>1130</v>
      </c>
      <c r="S19" s="2">
        <f t="shared" si="3"/>
        <v>1166.725</v>
      </c>
      <c r="T19" s="2">
        <f t="shared" si="4"/>
        <v>1332.0172642</v>
      </c>
      <c r="U19" s="2">
        <f t="shared" si="5"/>
        <v>1365.3176958049999</v>
      </c>
      <c r="V19" s="2">
        <f t="shared" si="6"/>
        <v>1385.7974612420746</v>
      </c>
      <c r="W19" s="2">
        <f t="shared" si="7"/>
        <v>1413.5134104669162</v>
      </c>
      <c r="X19" s="9">
        <f t="shared" si="8"/>
        <v>1441.7836786762546</v>
      </c>
      <c r="Y19" s="9">
        <f t="shared" si="9"/>
        <v>1473.5029196071323</v>
      </c>
      <c r="Z19" s="9">
        <f t="shared" si="10"/>
        <v>1544.2310597482747</v>
      </c>
      <c r="AA19" s="9">
        <f t="shared" si="14"/>
        <v>1593.6464536602195</v>
      </c>
      <c r="AB19" s="9">
        <f t="shared" si="11"/>
        <v>1649.424079538327</v>
      </c>
      <c r="AC19" s="9">
        <f t="shared" si="12"/>
        <v>1664.2688962541718</v>
      </c>
      <c r="AD19" s="11">
        <f t="shared" si="13"/>
        <v>1776.7734736409539</v>
      </c>
    </row>
    <row r="20" spans="11:27" ht="12.75">
      <c r="K20" s="2"/>
      <c r="L20" s="2"/>
      <c r="M20" s="2"/>
      <c r="N20" s="2"/>
      <c r="O20" s="2"/>
      <c r="P20" s="2"/>
      <c r="Q20" s="2"/>
      <c r="R20" s="2"/>
      <c r="S20" s="2"/>
      <c r="U20" s="2"/>
      <c r="V20" s="2"/>
      <c r="W20" s="2"/>
      <c r="Y20" s="9"/>
      <c r="Z20" s="9"/>
      <c r="AA20" s="9"/>
    </row>
    <row r="21" spans="1:27" ht="12.75">
      <c r="A21" s="1" t="s">
        <v>1</v>
      </c>
      <c r="K21" s="2"/>
      <c r="L21" s="2"/>
      <c r="M21" s="2"/>
      <c r="N21" s="2"/>
      <c r="O21" s="2"/>
      <c r="P21" s="2"/>
      <c r="Q21" s="2"/>
      <c r="R21" s="2"/>
      <c r="S21" s="2"/>
      <c r="U21" s="2"/>
      <c r="V21" s="2"/>
      <c r="W21" s="2"/>
      <c r="Y21" s="9"/>
      <c r="Z21" s="9"/>
      <c r="AA21" s="9"/>
    </row>
    <row r="22" spans="1:30" ht="12.75">
      <c r="A22" s="4" t="s">
        <v>18</v>
      </c>
      <c r="B22" s="4"/>
      <c r="C22" s="4"/>
      <c r="D22" s="4"/>
      <c r="E22" s="4"/>
      <c r="F22" s="4"/>
      <c r="G22" s="4"/>
      <c r="H22" s="4"/>
      <c r="I22" s="4"/>
      <c r="J22" s="4"/>
      <c r="K22" s="5">
        <v>350</v>
      </c>
      <c r="L22" s="5">
        <f t="shared" si="0"/>
        <v>360.5</v>
      </c>
      <c r="M22" s="5">
        <f t="shared" si="0"/>
        <v>371.315</v>
      </c>
      <c r="N22" s="5">
        <f t="shared" si="0"/>
        <v>382.45445</v>
      </c>
      <c r="O22" s="2">
        <f t="shared" si="1"/>
        <v>392.01581124999996</v>
      </c>
      <c r="P22" s="2">
        <v>458.2916457485299</v>
      </c>
      <c r="Q22" s="2">
        <f t="shared" si="2"/>
        <v>477.7690406928424</v>
      </c>
      <c r="R22" s="2">
        <v>494</v>
      </c>
      <c r="S22" s="2">
        <f t="shared" si="3"/>
        <v>510.055</v>
      </c>
      <c r="T22" s="2">
        <f aca="true" t="shared" si="15" ref="T22:T41">S22*1.036*1.102</f>
        <v>582.31551196</v>
      </c>
      <c r="U22" s="2">
        <f t="shared" si="5"/>
        <v>596.8733997589999</v>
      </c>
      <c r="V22" s="2">
        <f t="shared" si="6"/>
        <v>605.8265007553848</v>
      </c>
      <c r="W22" s="2">
        <f t="shared" si="7"/>
        <v>617.9430307704926</v>
      </c>
      <c r="X22" s="9">
        <f>W22*1.02</f>
        <v>630.3018913859024</v>
      </c>
      <c r="Y22" s="9">
        <f t="shared" si="9"/>
        <v>644.1685329963923</v>
      </c>
      <c r="Z22" s="9">
        <f t="shared" si="10"/>
        <v>675.0886225802192</v>
      </c>
      <c r="AA22" s="9">
        <f t="shared" si="14"/>
        <v>696.6914585027862</v>
      </c>
      <c r="AB22" s="9">
        <f>+AA22*1.035</f>
        <v>721.0756595503836</v>
      </c>
      <c r="AC22" s="9">
        <f>+AB22*1.009</f>
        <v>727.565340486337</v>
      </c>
      <c r="AD22" s="11">
        <f>AC22*1.0676</f>
        <v>776.7487575032135</v>
      </c>
    </row>
    <row r="23" spans="1:30" ht="12.75">
      <c r="A23" s="4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5">
        <v>700</v>
      </c>
      <c r="L23" s="5">
        <f t="shared" si="0"/>
        <v>721</v>
      </c>
      <c r="M23" s="5">
        <f t="shared" si="0"/>
        <v>742.63</v>
      </c>
      <c r="N23" s="5">
        <f t="shared" si="0"/>
        <v>764.9089</v>
      </c>
      <c r="O23" s="2">
        <f t="shared" si="1"/>
        <v>784.0316224999999</v>
      </c>
      <c r="P23" s="2">
        <v>916.5832914970598</v>
      </c>
      <c r="Q23" s="2">
        <f t="shared" si="2"/>
        <v>955.5380813856848</v>
      </c>
      <c r="R23" s="2">
        <v>989</v>
      </c>
      <c r="S23" s="2">
        <f t="shared" si="3"/>
        <v>1021.1424999999999</v>
      </c>
      <c r="T23" s="2">
        <f t="shared" si="15"/>
        <v>1165.8098002600002</v>
      </c>
      <c r="U23" s="2">
        <f t="shared" si="5"/>
        <v>1194.9550452665</v>
      </c>
      <c r="V23" s="2">
        <f t="shared" si="6"/>
        <v>1212.8793709454974</v>
      </c>
      <c r="W23" s="2">
        <f t="shared" si="7"/>
        <v>1237.1369583644073</v>
      </c>
      <c r="X23" s="9">
        <f t="shared" si="7"/>
        <v>1261.8796975316955</v>
      </c>
      <c r="Y23" s="9">
        <f t="shared" si="9"/>
        <v>1289.6410508773927</v>
      </c>
      <c r="Z23" s="9">
        <f t="shared" si="10"/>
        <v>1351.5438213195075</v>
      </c>
      <c r="AA23" s="9">
        <f t="shared" si="14"/>
        <v>1394.7932236017318</v>
      </c>
      <c r="AB23" s="9">
        <f aca="true" t="shared" si="16" ref="AB23:AB41">+AA23*1.035</f>
        <v>1443.6109864277923</v>
      </c>
      <c r="AC23" s="9">
        <f aca="true" t="shared" si="17" ref="AC23:AC41">+AB23*1.009</f>
        <v>1456.6034853056424</v>
      </c>
      <c r="AD23" s="11">
        <f aca="true" t="shared" si="18" ref="AD23:AD41">AC23*1.0676</f>
        <v>1555.069880912304</v>
      </c>
    </row>
    <row r="24" spans="1:30" ht="12.75">
      <c r="A24" s="4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5">
        <v>700</v>
      </c>
      <c r="L24" s="5">
        <f t="shared" si="0"/>
        <v>721</v>
      </c>
      <c r="M24" s="5">
        <f t="shared" si="0"/>
        <v>742.63</v>
      </c>
      <c r="N24" s="5">
        <f t="shared" si="0"/>
        <v>764.9089</v>
      </c>
      <c r="O24" s="2">
        <f t="shared" si="1"/>
        <v>784.0316224999999</v>
      </c>
      <c r="P24" s="2">
        <v>916.5832914970598</v>
      </c>
      <c r="Q24" s="2">
        <f t="shared" si="2"/>
        <v>955.5380813856848</v>
      </c>
      <c r="R24" s="2">
        <v>989</v>
      </c>
      <c r="S24" s="2">
        <f t="shared" si="3"/>
        <v>1021.1424999999999</v>
      </c>
      <c r="T24" s="2">
        <f t="shared" si="15"/>
        <v>1165.8098002600002</v>
      </c>
      <c r="U24" s="2">
        <f t="shared" si="5"/>
        <v>1194.9550452665</v>
      </c>
      <c r="V24" s="2">
        <f t="shared" si="6"/>
        <v>1212.8793709454974</v>
      </c>
      <c r="W24" s="2">
        <f t="shared" si="7"/>
        <v>1237.1369583644073</v>
      </c>
      <c r="X24" s="9">
        <f t="shared" si="7"/>
        <v>1261.8796975316955</v>
      </c>
      <c r="Y24" s="9">
        <f t="shared" si="9"/>
        <v>1289.6410508773927</v>
      </c>
      <c r="Z24" s="9">
        <f t="shared" si="10"/>
        <v>1351.5438213195075</v>
      </c>
      <c r="AA24" s="9">
        <f t="shared" si="14"/>
        <v>1394.7932236017318</v>
      </c>
      <c r="AB24" s="9">
        <f t="shared" si="16"/>
        <v>1443.6109864277923</v>
      </c>
      <c r="AC24" s="9">
        <f t="shared" si="17"/>
        <v>1456.6034853056424</v>
      </c>
      <c r="AD24" s="11">
        <f t="shared" si="18"/>
        <v>1555.069880912304</v>
      </c>
    </row>
    <row r="25" spans="1:30" ht="12.75">
      <c r="A25" s="4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5">
        <v>1000</v>
      </c>
      <c r="L25" s="5">
        <f t="shared" si="0"/>
        <v>1030</v>
      </c>
      <c r="M25" s="5">
        <f t="shared" si="0"/>
        <v>1060.9</v>
      </c>
      <c r="N25" s="5">
        <f t="shared" si="0"/>
        <v>1092.727</v>
      </c>
      <c r="O25" s="2">
        <f t="shared" si="1"/>
        <v>1120.045175</v>
      </c>
      <c r="P25" s="2">
        <v>1309.4047021386568</v>
      </c>
      <c r="Q25" s="2">
        <f t="shared" si="2"/>
        <v>1365.0544019795498</v>
      </c>
      <c r="R25" s="2">
        <v>1413</v>
      </c>
      <c r="S25" s="2">
        <f t="shared" si="3"/>
        <v>1458.9225</v>
      </c>
      <c r="T25" s="2">
        <f t="shared" si="15"/>
        <v>1665.61096842</v>
      </c>
      <c r="U25" s="2">
        <f t="shared" si="5"/>
        <v>1707.2512426305</v>
      </c>
      <c r="V25" s="2">
        <f t="shared" si="6"/>
        <v>1732.8600112699573</v>
      </c>
      <c r="W25" s="2">
        <f t="shared" si="7"/>
        <v>1767.5172114953566</v>
      </c>
      <c r="X25" s="9">
        <f t="shared" si="7"/>
        <v>1802.8675557252639</v>
      </c>
      <c r="Y25" s="9">
        <f t="shared" si="9"/>
        <v>1842.5306419512196</v>
      </c>
      <c r="Z25" s="9">
        <f t="shared" si="10"/>
        <v>1930.9721127648784</v>
      </c>
      <c r="AA25" s="9">
        <f t="shared" si="14"/>
        <v>1992.7632203733544</v>
      </c>
      <c r="AB25" s="9">
        <f t="shared" si="16"/>
        <v>2062.509933086422</v>
      </c>
      <c r="AC25" s="9">
        <f t="shared" si="17"/>
        <v>2081.0725224841995</v>
      </c>
      <c r="AD25" s="11">
        <f t="shared" si="18"/>
        <v>2221.7530250041314</v>
      </c>
    </row>
    <row r="26" spans="1:30" ht="12.75">
      <c r="A26" s="4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5">
        <v>1000</v>
      </c>
      <c r="L26" s="5">
        <f t="shared" si="0"/>
        <v>1030</v>
      </c>
      <c r="M26" s="5">
        <f t="shared" si="0"/>
        <v>1060.9</v>
      </c>
      <c r="N26" s="5">
        <f t="shared" si="0"/>
        <v>1092.727</v>
      </c>
      <c r="O26" s="2">
        <f t="shared" si="1"/>
        <v>1120.045175</v>
      </c>
      <c r="P26" s="2">
        <v>1309.4047021386568</v>
      </c>
      <c r="Q26" s="2">
        <f t="shared" si="2"/>
        <v>1365.0544019795498</v>
      </c>
      <c r="R26" s="2">
        <v>1413</v>
      </c>
      <c r="S26" s="2">
        <f t="shared" si="3"/>
        <v>1458.9225</v>
      </c>
      <c r="T26" s="2">
        <f t="shared" si="15"/>
        <v>1665.61096842</v>
      </c>
      <c r="U26" s="2">
        <f t="shared" si="5"/>
        <v>1707.2512426305</v>
      </c>
      <c r="V26" s="2">
        <f t="shared" si="6"/>
        <v>1732.8600112699573</v>
      </c>
      <c r="W26" s="2">
        <f t="shared" si="7"/>
        <v>1767.5172114953566</v>
      </c>
      <c r="X26" s="9">
        <f t="shared" si="7"/>
        <v>1802.8675557252639</v>
      </c>
      <c r="Y26" s="9">
        <f t="shared" si="9"/>
        <v>1842.5306419512196</v>
      </c>
      <c r="Z26" s="9">
        <f t="shared" si="10"/>
        <v>1930.9721127648784</v>
      </c>
      <c r="AA26" s="9">
        <f t="shared" si="14"/>
        <v>1992.7632203733544</v>
      </c>
      <c r="AB26" s="9">
        <f t="shared" si="16"/>
        <v>2062.509933086422</v>
      </c>
      <c r="AC26" s="9">
        <f t="shared" si="17"/>
        <v>2081.0725224841995</v>
      </c>
      <c r="AD26" s="11">
        <f t="shared" si="18"/>
        <v>2221.7530250041314</v>
      </c>
    </row>
    <row r="27" spans="1:30" ht="12.75">
      <c r="A27" s="4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5">
        <v>1000</v>
      </c>
      <c r="L27" s="5">
        <f t="shared" si="0"/>
        <v>1030</v>
      </c>
      <c r="M27" s="5">
        <f t="shared" si="0"/>
        <v>1060.9</v>
      </c>
      <c r="N27" s="5">
        <f t="shared" si="0"/>
        <v>1092.727</v>
      </c>
      <c r="O27" s="2">
        <f t="shared" si="1"/>
        <v>1120.045175</v>
      </c>
      <c r="P27" s="2">
        <v>1309.4047021386568</v>
      </c>
      <c r="Q27" s="2">
        <f t="shared" si="2"/>
        <v>1365.0544019795498</v>
      </c>
      <c r="R27" s="2">
        <v>1413</v>
      </c>
      <c r="S27" s="2">
        <f t="shared" si="3"/>
        <v>1458.9225</v>
      </c>
      <c r="T27" s="2">
        <f t="shared" si="15"/>
        <v>1665.61096842</v>
      </c>
      <c r="U27" s="2">
        <f t="shared" si="5"/>
        <v>1707.2512426305</v>
      </c>
      <c r="V27" s="2">
        <f t="shared" si="6"/>
        <v>1732.8600112699573</v>
      </c>
      <c r="W27" s="2">
        <f t="shared" si="7"/>
        <v>1767.5172114953566</v>
      </c>
      <c r="X27" s="9">
        <f t="shared" si="7"/>
        <v>1802.8675557252639</v>
      </c>
      <c r="Y27" s="9">
        <f t="shared" si="9"/>
        <v>1842.5306419512196</v>
      </c>
      <c r="Z27" s="9">
        <f t="shared" si="10"/>
        <v>1930.9721127648784</v>
      </c>
      <c r="AA27" s="9">
        <f t="shared" si="14"/>
        <v>1992.7632203733544</v>
      </c>
      <c r="AB27" s="9">
        <f t="shared" si="16"/>
        <v>2062.509933086422</v>
      </c>
      <c r="AC27" s="9">
        <f t="shared" si="17"/>
        <v>2081.0725224841995</v>
      </c>
      <c r="AD27" s="11">
        <f t="shared" si="18"/>
        <v>2221.7530250041314</v>
      </c>
    </row>
    <row r="28" spans="1:30" ht="12.75">
      <c r="A28" s="4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5">
        <v>1000</v>
      </c>
      <c r="L28" s="5">
        <f t="shared" si="0"/>
        <v>1030</v>
      </c>
      <c r="M28" s="5">
        <f t="shared" si="0"/>
        <v>1060.9</v>
      </c>
      <c r="N28" s="5">
        <f t="shared" si="0"/>
        <v>1092.727</v>
      </c>
      <c r="O28" s="2">
        <f t="shared" si="1"/>
        <v>1120.045175</v>
      </c>
      <c r="P28" s="2">
        <v>1309.4047021386568</v>
      </c>
      <c r="Q28" s="2">
        <f t="shared" si="2"/>
        <v>1365.0544019795498</v>
      </c>
      <c r="R28" s="2">
        <v>1413</v>
      </c>
      <c r="S28" s="2">
        <f t="shared" si="3"/>
        <v>1458.9225</v>
      </c>
      <c r="T28" s="2">
        <f t="shared" si="15"/>
        <v>1665.61096842</v>
      </c>
      <c r="U28" s="2">
        <f t="shared" si="5"/>
        <v>1707.2512426305</v>
      </c>
      <c r="V28" s="2">
        <f t="shared" si="6"/>
        <v>1732.8600112699573</v>
      </c>
      <c r="W28" s="2">
        <f t="shared" si="7"/>
        <v>1767.5172114953566</v>
      </c>
      <c r="X28" s="9">
        <f t="shared" si="7"/>
        <v>1802.8675557252639</v>
      </c>
      <c r="Y28" s="9">
        <f t="shared" si="9"/>
        <v>1842.5306419512196</v>
      </c>
      <c r="Z28" s="9">
        <f t="shared" si="10"/>
        <v>1930.9721127648784</v>
      </c>
      <c r="AA28" s="9">
        <f t="shared" si="14"/>
        <v>1992.7632203733544</v>
      </c>
      <c r="AB28" s="9">
        <f t="shared" si="16"/>
        <v>2062.509933086422</v>
      </c>
      <c r="AC28" s="9">
        <f t="shared" si="17"/>
        <v>2081.0725224841995</v>
      </c>
      <c r="AD28" s="11">
        <f t="shared" si="18"/>
        <v>2221.7530250041314</v>
      </c>
    </row>
    <row r="29" spans="1:30" ht="12.75">
      <c r="A29" s="4" t="s">
        <v>25</v>
      </c>
      <c r="B29" s="4"/>
      <c r="C29" s="4"/>
      <c r="D29" s="4"/>
      <c r="E29" s="4"/>
      <c r="F29" s="4"/>
      <c r="G29" s="4"/>
      <c r="H29" s="4"/>
      <c r="I29" s="4"/>
      <c r="J29" s="4"/>
      <c r="K29" s="5">
        <v>1000</v>
      </c>
      <c r="L29" s="5">
        <f t="shared" si="0"/>
        <v>1030</v>
      </c>
      <c r="M29" s="5">
        <f t="shared" si="0"/>
        <v>1060.9</v>
      </c>
      <c r="N29" s="5">
        <f t="shared" si="0"/>
        <v>1092.727</v>
      </c>
      <c r="O29" s="2">
        <f t="shared" si="1"/>
        <v>1120.045175</v>
      </c>
      <c r="P29" s="2">
        <v>1309.4047021386568</v>
      </c>
      <c r="Q29" s="2">
        <f t="shared" si="2"/>
        <v>1365.0544019795498</v>
      </c>
      <c r="R29" s="2">
        <v>1413</v>
      </c>
      <c r="S29" s="2">
        <f t="shared" si="3"/>
        <v>1458.9225</v>
      </c>
      <c r="T29" s="2">
        <f t="shared" si="15"/>
        <v>1665.61096842</v>
      </c>
      <c r="U29" s="2">
        <f t="shared" si="5"/>
        <v>1707.2512426305</v>
      </c>
      <c r="V29" s="2">
        <f t="shared" si="6"/>
        <v>1732.8600112699573</v>
      </c>
      <c r="W29" s="2">
        <f t="shared" si="7"/>
        <v>1767.5172114953566</v>
      </c>
      <c r="X29" s="9">
        <f t="shared" si="7"/>
        <v>1802.8675557252639</v>
      </c>
      <c r="Y29" s="9">
        <f t="shared" si="9"/>
        <v>1842.5306419512196</v>
      </c>
      <c r="Z29" s="9">
        <f t="shared" si="10"/>
        <v>1930.9721127648784</v>
      </c>
      <c r="AA29" s="9">
        <f t="shared" si="14"/>
        <v>1992.7632203733544</v>
      </c>
      <c r="AB29" s="9">
        <f t="shared" si="16"/>
        <v>2062.509933086422</v>
      </c>
      <c r="AC29" s="9">
        <f t="shared" si="17"/>
        <v>2081.0725224841995</v>
      </c>
      <c r="AD29" s="11">
        <f t="shared" si="18"/>
        <v>2221.7530250041314</v>
      </c>
    </row>
    <row r="30" spans="1:30" ht="12.75">
      <c r="A30" s="4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5">
        <v>1000</v>
      </c>
      <c r="L30" s="5">
        <f t="shared" si="0"/>
        <v>1030</v>
      </c>
      <c r="M30" s="5">
        <f t="shared" si="0"/>
        <v>1060.9</v>
      </c>
      <c r="N30" s="5">
        <f t="shared" si="0"/>
        <v>1092.727</v>
      </c>
      <c r="O30" s="2">
        <f t="shared" si="1"/>
        <v>1120.045175</v>
      </c>
      <c r="P30" s="2">
        <v>1309.4047021386568</v>
      </c>
      <c r="Q30" s="2">
        <f t="shared" si="2"/>
        <v>1365.0544019795498</v>
      </c>
      <c r="R30" s="2">
        <v>1413</v>
      </c>
      <c r="S30" s="2">
        <f t="shared" si="3"/>
        <v>1458.9225</v>
      </c>
      <c r="T30" s="2">
        <f t="shared" si="15"/>
        <v>1665.61096842</v>
      </c>
      <c r="U30" s="2">
        <f t="shared" si="5"/>
        <v>1707.2512426305</v>
      </c>
      <c r="V30" s="2">
        <f t="shared" si="6"/>
        <v>1732.8600112699573</v>
      </c>
      <c r="W30" s="2">
        <f t="shared" si="7"/>
        <v>1767.5172114953566</v>
      </c>
      <c r="X30" s="9">
        <f t="shared" si="7"/>
        <v>1802.8675557252639</v>
      </c>
      <c r="Y30" s="9">
        <f t="shared" si="9"/>
        <v>1842.5306419512196</v>
      </c>
      <c r="Z30" s="9">
        <f t="shared" si="10"/>
        <v>1930.9721127648784</v>
      </c>
      <c r="AA30" s="9">
        <f t="shared" si="14"/>
        <v>1992.7632203733544</v>
      </c>
      <c r="AB30" s="9">
        <f t="shared" si="16"/>
        <v>2062.509933086422</v>
      </c>
      <c r="AC30" s="9">
        <f>+AB30*1.009</f>
        <v>2081.0725224841995</v>
      </c>
      <c r="AD30" s="11">
        <f t="shared" si="18"/>
        <v>2221.7530250041314</v>
      </c>
    </row>
    <row r="31" spans="1:30" ht="12.75">
      <c r="A31" s="4" t="s">
        <v>27</v>
      </c>
      <c r="B31" s="4"/>
      <c r="C31" s="4"/>
      <c r="D31" s="4"/>
      <c r="E31" s="4"/>
      <c r="F31" s="4"/>
      <c r="G31" s="4"/>
      <c r="H31" s="4"/>
      <c r="I31" s="4"/>
      <c r="J31" s="4"/>
      <c r="K31" s="5">
        <v>1000</v>
      </c>
      <c r="L31" s="5">
        <f t="shared" si="0"/>
        <v>1030</v>
      </c>
      <c r="M31" s="5">
        <f t="shared" si="0"/>
        <v>1060.9</v>
      </c>
      <c r="N31" s="5">
        <f t="shared" si="0"/>
        <v>1092.727</v>
      </c>
      <c r="O31" s="2">
        <f t="shared" si="1"/>
        <v>1120.045175</v>
      </c>
      <c r="P31" s="2">
        <v>1309.4047021386568</v>
      </c>
      <c r="Q31" s="2">
        <f t="shared" si="2"/>
        <v>1365.0544019795498</v>
      </c>
      <c r="R31" s="2">
        <v>1413</v>
      </c>
      <c r="S31" s="2">
        <f t="shared" si="3"/>
        <v>1458.9225</v>
      </c>
      <c r="T31" s="2">
        <f t="shared" si="15"/>
        <v>1665.61096842</v>
      </c>
      <c r="U31" s="2">
        <f t="shared" si="5"/>
        <v>1707.2512426305</v>
      </c>
      <c r="V31" s="2">
        <f t="shared" si="6"/>
        <v>1732.8600112699573</v>
      </c>
      <c r="W31" s="2">
        <f t="shared" si="7"/>
        <v>1767.5172114953566</v>
      </c>
      <c r="X31" s="9">
        <f t="shared" si="7"/>
        <v>1802.8675557252639</v>
      </c>
      <c r="Y31" s="9">
        <f t="shared" si="9"/>
        <v>1842.5306419512196</v>
      </c>
      <c r="Z31" s="9">
        <f t="shared" si="10"/>
        <v>1930.9721127648784</v>
      </c>
      <c r="AA31" s="9">
        <f t="shared" si="14"/>
        <v>1992.7632203733544</v>
      </c>
      <c r="AB31" s="9">
        <f t="shared" si="16"/>
        <v>2062.509933086422</v>
      </c>
      <c r="AC31" s="9">
        <f t="shared" si="17"/>
        <v>2081.0725224841995</v>
      </c>
      <c r="AD31" s="11">
        <f t="shared" si="18"/>
        <v>2221.7530250041314</v>
      </c>
    </row>
    <row r="32" spans="1:30" ht="12.75">
      <c r="A32" s="4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5">
        <v>1000</v>
      </c>
      <c r="L32" s="5">
        <f t="shared" si="0"/>
        <v>1030</v>
      </c>
      <c r="M32" s="5">
        <f t="shared" si="0"/>
        <v>1060.9</v>
      </c>
      <c r="N32" s="5">
        <f t="shared" si="0"/>
        <v>1092.727</v>
      </c>
      <c r="O32" s="2">
        <f t="shared" si="1"/>
        <v>1120.045175</v>
      </c>
      <c r="P32" s="2">
        <v>1309.4047021386568</v>
      </c>
      <c r="Q32" s="2">
        <f t="shared" si="2"/>
        <v>1365.0544019795498</v>
      </c>
      <c r="R32" s="2">
        <v>1413</v>
      </c>
      <c r="S32" s="2">
        <f t="shared" si="3"/>
        <v>1458.9225</v>
      </c>
      <c r="T32" s="2">
        <f t="shared" si="15"/>
        <v>1665.61096842</v>
      </c>
      <c r="U32" s="2">
        <f t="shared" si="5"/>
        <v>1707.2512426305</v>
      </c>
      <c r="V32" s="2">
        <f t="shared" si="6"/>
        <v>1732.8600112699573</v>
      </c>
      <c r="W32" s="2">
        <f t="shared" si="7"/>
        <v>1767.5172114953566</v>
      </c>
      <c r="X32" s="9">
        <f t="shared" si="7"/>
        <v>1802.8675557252639</v>
      </c>
      <c r="Y32" s="9">
        <f t="shared" si="9"/>
        <v>1842.5306419512196</v>
      </c>
      <c r="Z32" s="9">
        <f t="shared" si="10"/>
        <v>1930.9721127648784</v>
      </c>
      <c r="AA32" s="9">
        <f t="shared" si="14"/>
        <v>1992.7632203733544</v>
      </c>
      <c r="AB32" s="9">
        <f t="shared" si="16"/>
        <v>2062.509933086422</v>
      </c>
      <c r="AC32" s="9">
        <f t="shared" si="17"/>
        <v>2081.0725224841995</v>
      </c>
      <c r="AD32" s="11">
        <f t="shared" si="18"/>
        <v>2221.7530250041314</v>
      </c>
    </row>
    <row r="33" spans="1:30" ht="12.75">
      <c r="A33" s="4" t="s">
        <v>29</v>
      </c>
      <c r="B33" s="4"/>
      <c r="C33" s="4"/>
      <c r="D33" s="4"/>
      <c r="E33" s="4"/>
      <c r="F33" s="4"/>
      <c r="G33" s="4"/>
      <c r="H33" s="4"/>
      <c r="I33" s="4"/>
      <c r="J33" s="4"/>
      <c r="K33" s="5">
        <v>2000</v>
      </c>
      <c r="L33" s="5">
        <f t="shared" si="0"/>
        <v>2060</v>
      </c>
      <c r="M33" s="5">
        <f t="shared" si="0"/>
        <v>2121.8</v>
      </c>
      <c r="N33" s="5">
        <f t="shared" si="0"/>
        <v>2185.454</v>
      </c>
      <c r="O33" s="2">
        <f t="shared" si="1"/>
        <v>2240.09035</v>
      </c>
      <c r="P33" s="2">
        <v>2618.8094042773137</v>
      </c>
      <c r="Q33" s="2">
        <f t="shared" si="2"/>
        <v>2730.1088039590995</v>
      </c>
      <c r="R33" s="2">
        <v>2826</v>
      </c>
      <c r="S33" s="2">
        <f t="shared" si="3"/>
        <v>2917.845</v>
      </c>
      <c r="T33" s="2">
        <f t="shared" si="15"/>
        <v>3331.22193684</v>
      </c>
      <c r="U33" s="2">
        <f t="shared" si="5"/>
        <v>3414.502485261</v>
      </c>
      <c r="V33" s="2">
        <f t="shared" si="6"/>
        <v>3465.7200225399147</v>
      </c>
      <c r="W33" s="2">
        <f t="shared" si="7"/>
        <v>3535.034422990713</v>
      </c>
      <c r="X33" s="9">
        <f t="shared" si="7"/>
        <v>3605.7351114505277</v>
      </c>
      <c r="Y33" s="9">
        <f t="shared" si="9"/>
        <v>3685.0612839024393</v>
      </c>
      <c r="Z33" s="9">
        <f t="shared" si="10"/>
        <v>3861.9442255297567</v>
      </c>
      <c r="AA33" s="9">
        <f t="shared" si="14"/>
        <v>3985.526440746709</v>
      </c>
      <c r="AB33" s="9">
        <f t="shared" si="16"/>
        <v>4125.019866172844</v>
      </c>
      <c r="AC33" s="9">
        <f t="shared" si="17"/>
        <v>4162.145044968399</v>
      </c>
      <c r="AD33" s="11">
        <f t="shared" si="18"/>
        <v>4443.506050008263</v>
      </c>
    </row>
    <row r="34" spans="1:30" ht="12.75">
      <c r="A34" s="4" t="s">
        <v>30</v>
      </c>
      <c r="B34" s="4"/>
      <c r="C34" s="4"/>
      <c r="D34" s="4"/>
      <c r="E34" s="4"/>
      <c r="F34" s="4"/>
      <c r="G34" s="4"/>
      <c r="H34" s="4"/>
      <c r="I34" s="4"/>
      <c r="J34" s="4"/>
      <c r="K34" s="5">
        <v>3000</v>
      </c>
      <c r="L34" s="5">
        <f t="shared" si="0"/>
        <v>3090</v>
      </c>
      <c r="M34" s="5">
        <f t="shared" si="0"/>
        <v>3182.7000000000003</v>
      </c>
      <c r="N34" s="5">
        <f t="shared" si="0"/>
        <v>3278.1810000000005</v>
      </c>
      <c r="O34" s="2">
        <f t="shared" si="1"/>
        <v>3360.135525</v>
      </c>
      <c r="P34" s="2">
        <v>3928.21410641597</v>
      </c>
      <c r="Q34" s="2">
        <f t="shared" si="2"/>
        <v>4095.163205938649</v>
      </c>
      <c r="R34" s="2">
        <v>4238</v>
      </c>
      <c r="S34" s="2">
        <f t="shared" si="3"/>
        <v>4375.735</v>
      </c>
      <c r="T34" s="2">
        <f t="shared" si="15"/>
        <v>4995.65412892</v>
      </c>
      <c r="U34" s="2">
        <f t="shared" si="5"/>
        <v>5120.545482143</v>
      </c>
      <c r="V34" s="2">
        <f t="shared" si="6"/>
        <v>5197.353664375145</v>
      </c>
      <c r="W34" s="2">
        <f t="shared" si="7"/>
        <v>5301.300737662648</v>
      </c>
      <c r="X34" s="9">
        <f t="shared" si="7"/>
        <v>5407.326752415901</v>
      </c>
      <c r="Y34" s="9">
        <f t="shared" si="9"/>
        <v>5526.287940969051</v>
      </c>
      <c r="Z34" s="9">
        <f t="shared" si="10"/>
        <v>5791.549762135566</v>
      </c>
      <c r="AA34" s="9">
        <f t="shared" si="14"/>
        <v>5976.879354523904</v>
      </c>
      <c r="AB34" s="9">
        <f t="shared" si="16"/>
        <v>6186.070131932241</v>
      </c>
      <c r="AC34" s="9">
        <f t="shared" si="17"/>
        <v>6241.74476311963</v>
      </c>
      <c r="AD34" s="11">
        <f t="shared" si="18"/>
        <v>6663.686709106518</v>
      </c>
    </row>
    <row r="35" spans="1:30" ht="12.75">
      <c r="A35" s="4" t="s">
        <v>31</v>
      </c>
      <c r="B35" s="4"/>
      <c r="C35" s="4"/>
      <c r="D35" s="4"/>
      <c r="E35" s="4"/>
      <c r="F35" s="4"/>
      <c r="G35" s="4"/>
      <c r="H35" s="4"/>
      <c r="I35" s="4"/>
      <c r="J35" s="4"/>
      <c r="K35" s="5">
        <v>3000</v>
      </c>
      <c r="L35" s="5">
        <f t="shared" si="0"/>
        <v>3090</v>
      </c>
      <c r="M35" s="5">
        <f t="shared" si="0"/>
        <v>3182.7000000000003</v>
      </c>
      <c r="N35" s="5">
        <f t="shared" si="0"/>
        <v>3278.1810000000005</v>
      </c>
      <c r="O35" s="2">
        <f t="shared" si="1"/>
        <v>3360.135525</v>
      </c>
      <c r="P35" s="2">
        <v>3928.21410641597</v>
      </c>
      <c r="Q35" s="2">
        <f t="shared" si="2"/>
        <v>4095.163205938649</v>
      </c>
      <c r="R35" s="2">
        <v>4238</v>
      </c>
      <c r="S35" s="2">
        <f t="shared" si="3"/>
        <v>4375.735</v>
      </c>
      <c r="T35" s="2">
        <f t="shared" si="15"/>
        <v>4995.65412892</v>
      </c>
      <c r="U35" s="2">
        <f t="shared" si="5"/>
        <v>5120.545482143</v>
      </c>
      <c r="V35" s="2">
        <f t="shared" si="6"/>
        <v>5197.353664375145</v>
      </c>
      <c r="W35" s="2">
        <f t="shared" si="7"/>
        <v>5301.300737662648</v>
      </c>
      <c r="X35" s="9">
        <f t="shared" si="7"/>
        <v>5407.326752415901</v>
      </c>
      <c r="Y35" s="9">
        <f t="shared" si="9"/>
        <v>5526.287940969051</v>
      </c>
      <c r="Z35" s="9">
        <f t="shared" si="10"/>
        <v>5791.549762135566</v>
      </c>
      <c r="AA35" s="9">
        <f t="shared" si="14"/>
        <v>5976.879354523904</v>
      </c>
      <c r="AB35" s="9">
        <f t="shared" si="16"/>
        <v>6186.070131932241</v>
      </c>
      <c r="AC35" s="9">
        <f t="shared" si="17"/>
        <v>6241.74476311963</v>
      </c>
      <c r="AD35" s="11">
        <f t="shared" si="18"/>
        <v>6663.686709106518</v>
      </c>
    </row>
    <row r="36" spans="1:30" ht="12.75">
      <c r="A36" s="4" t="s">
        <v>32</v>
      </c>
      <c r="B36" s="4"/>
      <c r="C36" s="4"/>
      <c r="D36" s="4"/>
      <c r="E36" s="4"/>
      <c r="F36" s="4"/>
      <c r="G36" s="4"/>
      <c r="H36" s="4"/>
      <c r="I36" s="4"/>
      <c r="J36" s="4"/>
      <c r="K36" s="5">
        <v>3000</v>
      </c>
      <c r="L36" s="5">
        <f t="shared" si="0"/>
        <v>3090</v>
      </c>
      <c r="M36" s="5">
        <f t="shared" si="0"/>
        <v>3182.7000000000003</v>
      </c>
      <c r="N36" s="5">
        <f t="shared" si="0"/>
        <v>3278.1810000000005</v>
      </c>
      <c r="O36" s="2">
        <f t="shared" si="1"/>
        <v>3360.135525</v>
      </c>
      <c r="P36" s="2">
        <v>3928.21410641597</v>
      </c>
      <c r="Q36" s="2">
        <f t="shared" si="2"/>
        <v>4095.163205938649</v>
      </c>
      <c r="R36" s="2">
        <v>4238</v>
      </c>
      <c r="S36" s="2">
        <f t="shared" si="3"/>
        <v>4375.735</v>
      </c>
      <c r="T36" s="2">
        <f t="shared" si="15"/>
        <v>4995.65412892</v>
      </c>
      <c r="U36" s="2">
        <f t="shared" si="5"/>
        <v>5120.545482143</v>
      </c>
      <c r="V36" s="2">
        <f t="shared" si="6"/>
        <v>5197.353664375145</v>
      </c>
      <c r="W36" s="2">
        <f t="shared" si="7"/>
        <v>5301.300737662648</v>
      </c>
      <c r="X36" s="9">
        <f t="shared" si="7"/>
        <v>5407.326752415901</v>
      </c>
      <c r="Y36" s="9">
        <f t="shared" si="9"/>
        <v>5526.287940969051</v>
      </c>
      <c r="Z36" s="9">
        <f t="shared" si="10"/>
        <v>5791.549762135566</v>
      </c>
      <c r="AA36" s="9">
        <f t="shared" si="14"/>
        <v>5976.879354523904</v>
      </c>
      <c r="AB36" s="9">
        <f t="shared" si="16"/>
        <v>6186.070131932241</v>
      </c>
      <c r="AC36" s="9">
        <f t="shared" si="17"/>
        <v>6241.74476311963</v>
      </c>
      <c r="AD36" s="11">
        <f t="shared" si="18"/>
        <v>6663.686709106518</v>
      </c>
    </row>
    <row r="37" spans="1:30" ht="12.75">
      <c r="A37" s="4" t="s">
        <v>33</v>
      </c>
      <c r="B37" s="4"/>
      <c r="C37" s="4"/>
      <c r="D37" s="4"/>
      <c r="E37" s="4"/>
      <c r="F37" s="4"/>
      <c r="G37" s="4"/>
      <c r="H37" s="4"/>
      <c r="I37" s="4"/>
      <c r="J37" s="4"/>
      <c r="K37" s="5">
        <v>4000</v>
      </c>
      <c r="L37" s="5">
        <f t="shared" si="0"/>
        <v>4120</v>
      </c>
      <c r="M37" s="5">
        <f t="shared" si="0"/>
        <v>4243.6</v>
      </c>
      <c r="N37" s="5">
        <f t="shared" si="0"/>
        <v>4370.908</v>
      </c>
      <c r="O37" s="2">
        <f t="shared" si="1"/>
        <v>4480.1807</v>
      </c>
      <c r="P37" s="2">
        <v>5237.618808554627</v>
      </c>
      <c r="Q37" s="2">
        <f t="shared" si="2"/>
        <v>5460.217607918199</v>
      </c>
      <c r="R37" s="2">
        <v>5651</v>
      </c>
      <c r="S37" s="2">
        <f t="shared" si="3"/>
        <v>5834.6575</v>
      </c>
      <c r="T37" s="2">
        <f t="shared" si="15"/>
        <v>6661.2650973400005</v>
      </c>
      <c r="U37" s="2">
        <f t="shared" si="5"/>
        <v>6827.7967247735</v>
      </c>
      <c r="V37" s="2">
        <f t="shared" si="6"/>
        <v>6930.213675645102</v>
      </c>
      <c r="W37" s="2">
        <f t="shared" si="7"/>
        <v>7068.817949158004</v>
      </c>
      <c r="X37" s="9">
        <f t="shared" si="7"/>
        <v>7210.194308141165</v>
      </c>
      <c r="Y37" s="9">
        <f t="shared" si="9"/>
        <v>7368.81858292027</v>
      </c>
      <c r="Z37" s="9">
        <f t="shared" si="10"/>
        <v>7722.521874900443</v>
      </c>
      <c r="AA37" s="9">
        <f t="shared" si="14"/>
        <v>7969.642574897258</v>
      </c>
      <c r="AB37" s="9">
        <f t="shared" si="16"/>
        <v>8248.580065018661</v>
      </c>
      <c r="AC37" s="9">
        <f t="shared" si="17"/>
        <v>8322.817285603829</v>
      </c>
      <c r="AD37" s="11">
        <f t="shared" si="18"/>
        <v>8885.439734110649</v>
      </c>
    </row>
    <row r="38" spans="1:30" ht="12.75">
      <c r="A38" s="4" t="s">
        <v>34</v>
      </c>
      <c r="B38" s="4"/>
      <c r="C38" s="4"/>
      <c r="D38" s="4"/>
      <c r="E38" s="4"/>
      <c r="F38" s="4"/>
      <c r="G38" s="4"/>
      <c r="H38" s="4"/>
      <c r="I38" s="4"/>
      <c r="J38" s="4"/>
      <c r="K38" s="5">
        <v>4000</v>
      </c>
      <c r="L38" s="5">
        <f t="shared" si="0"/>
        <v>4120</v>
      </c>
      <c r="M38" s="5">
        <f t="shared" si="0"/>
        <v>4243.6</v>
      </c>
      <c r="N38" s="5">
        <f t="shared" si="0"/>
        <v>4370.908</v>
      </c>
      <c r="O38" s="2">
        <f t="shared" si="1"/>
        <v>4480.1807</v>
      </c>
      <c r="P38" s="2">
        <v>5237.618808554627</v>
      </c>
      <c r="Q38" s="2">
        <f t="shared" si="2"/>
        <v>5460.217607918199</v>
      </c>
      <c r="R38" s="2">
        <v>5651</v>
      </c>
      <c r="S38" s="2">
        <f t="shared" si="3"/>
        <v>5834.6575</v>
      </c>
      <c r="T38" s="2">
        <f t="shared" si="15"/>
        <v>6661.2650973400005</v>
      </c>
      <c r="U38" s="2">
        <f t="shared" si="5"/>
        <v>6827.7967247735</v>
      </c>
      <c r="V38" s="2">
        <f t="shared" si="6"/>
        <v>6930.213675645102</v>
      </c>
      <c r="W38" s="2">
        <f t="shared" si="7"/>
        <v>7068.817949158004</v>
      </c>
      <c r="X38" s="9">
        <f>W38*1.02</f>
        <v>7210.194308141165</v>
      </c>
      <c r="Y38" s="9">
        <f t="shared" si="9"/>
        <v>7368.81858292027</v>
      </c>
      <c r="Z38" s="9">
        <f t="shared" si="10"/>
        <v>7722.521874900443</v>
      </c>
      <c r="AA38" s="9">
        <f t="shared" si="14"/>
        <v>7969.642574897258</v>
      </c>
      <c r="AB38" s="9">
        <f t="shared" si="16"/>
        <v>8248.580065018661</v>
      </c>
      <c r="AC38" s="9">
        <f t="shared" si="17"/>
        <v>8322.817285603829</v>
      </c>
      <c r="AD38" s="11">
        <f t="shared" si="18"/>
        <v>8885.439734110649</v>
      </c>
    </row>
    <row r="39" spans="1:30" ht="12.75">
      <c r="A39" s="4" t="s">
        <v>35</v>
      </c>
      <c r="B39" s="4"/>
      <c r="C39" s="4"/>
      <c r="D39" s="4"/>
      <c r="E39" s="4"/>
      <c r="F39" s="4"/>
      <c r="G39" s="4"/>
      <c r="H39" s="4"/>
      <c r="I39" s="4"/>
      <c r="J39" s="4"/>
      <c r="K39" s="5">
        <v>4000</v>
      </c>
      <c r="L39" s="5">
        <f>K39*1.03</f>
        <v>4120</v>
      </c>
      <c r="M39" s="5">
        <f aca="true" t="shared" si="19" ref="M39:N41">L39*1.03</f>
        <v>4243.6</v>
      </c>
      <c r="N39" s="5">
        <f t="shared" si="19"/>
        <v>4370.908</v>
      </c>
      <c r="O39" s="2">
        <f t="shared" si="1"/>
        <v>4480.1807</v>
      </c>
      <c r="P39" s="2">
        <v>5237.618808554627</v>
      </c>
      <c r="Q39" s="2">
        <f t="shared" si="2"/>
        <v>5460.217607918199</v>
      </c>
      <c r="R39" s="2">
        <v>5651</v>
      </c>
      <c r="S39" s="2">
        <f t="shared" si="3"/>
        <v>5834.6575</v>
      </c>
      <c r="T39" s="2">
        <f t="shared" si="15"/>
        <v>6661.2650973400005</v>
      </c>
      <c r="U39" s="2">
        <f t="shared" si="5"/>
        <v>6827.7967247735</v>
      </c>
      <c r="V39" s="2">
        <f t="shared" si="6"/>
        <v>6930.213675645102</v>
      </c>
      <c r="W39" s="2">
        <f t="shared" si="7"/>
        <v>7068.817949158004</v>
      </c>
      <c r="X39" s="9">
        <f t="shared" si="7"/>
        <v>7210.194308141165</v>
      </c>
      <c r="Y39" s="9">
        <f t="shared" si="9"/>
        <v>7368.81858292027</v>
      </c>
      <c r="Z39" s="9">
        <f t="shared" si="10"/>
        <v>7722.521874900443</v>
      </c>
      <c r="AA39" s="9">
        <f t="shared" si="14"/>
        <v>7969.642574897258</v>
      </c>
      <c r="AB39" s="9">
        <f t="shared" si="16"/>
        <v>8248.580065018661</v>
      </c>
      <c r="AC39" s="9">
        <f t="shared" si="17"/>
        <v>8322.817285603829</v>
      </c>
      <c r="AD39" s="11">
        <f t="shared" si="18"/>
        <v>8885.439734110649</v>
      </c>
    </row>
    <row r="40" spans="1:30" ht="12.75">
      <c r="A40" s="4" t="s">
        <v>36</v>
      </c>
      <c r="B40" s="4"/>
      <c r="C40" s="4"/>
      <c r="D40" s="4"/>
      <c r="E40" s="4"/>
      <c r="F40" s="4"/>
      <c r="G40" s="4"/>
      <c r="H40" s="4"/>
      <c r="I40" s="4"/>
      <c r="J40" s="4"/>
      <c r="K40" s="5">
        <v>4000</v>
      </c>
      <c r="L40" s="5">
        <f t="shared" si="0"/>
        <v>4120</v>
      </c>
      <c r="M40" s="5">
        <f t="shared" si="19"/>
        <v>4243.6</v>
      </c>
      <c r="N40" s="5">
        <f t="shared" si="19"/>
        <v>4370.908</v>
      </c>
      <c r="O40" s="2">
        <f t="shared" si="1"/>
        <v>4480.1807</v>
      </c>
      <c r="P40" s="2">
        <v>5237.618808554627</v>
      </c>
      <c r="Q40" s="2">
        <f t="shared" si="2"/>
        <v>5460.217607918199</v>
      </c>
      <c r="R40" s="2">
        <v>5651</v>
      </c>
      <c r="S40" s="2">
        <f t="shared" si="3"/>
        <v>5834.6575</v>
      </c>
      <c r="T40" s="2">
        <f t="shared" si="15"/>
        <v>6661.2650973400005</v>
      </c>
      <c r="U40" s="2">
        <f t="shared" si="5"/>
        <v>6827.7967247735</v>
      </c>
      <c r="V40" s="2">
        <f t="shared" si="6"/>
        <v>6930.213675645102</v>
      </c>
      <c r="W40" s="2">
        <f t="shared" si="7"/>
        <v>7068.817949158004</v>
      </c>
      <c r="X40" s="9">
        <f t="shared" si="7"/>
        <v>7210.194308141165</v>
      </c>
      <c r="Y40" s="9">
        <f t="shared" si="9"/>
        <v>7368.81858292027</v>
      </c>
      <c r="Z40" s="9">
        <f t="shared" si="10"/>
        <v>7722.521874900443</v>
      </c>
      <c r="AA40" s="9">
        <f t="shared" si="14"/>
        <v>7969.642574897258</v>
      </c>
      <c r="AB40" s="9">
        <f t="shared" si="16"/>
        <v>8248.580065018661</v>
      </c>
      <c r="AC40" s="9">
        <f t="shared" si="17"/>
        <v>8322.817285603829</v>
      </c>
      <c r="AD40" s="11">
        <f t="shared" si="18"/>
        <v>8885.439734110649</v>
      </c>
    </row>
    <row r="41" spans="1:30" ht="12.75">
      <c r="A41" s="4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5">
        <v>4000</v>
      </c>
      <c r="L41" s="5">
        <f t="shared" si="0"/>
        <v>4120</v>
      </c>
      <c r="M41" s="5">
        <f t="shared" si="19"/>
        <v>4243.6</v>
      </c>
      <c r="N41" s="5">
        <f t="shared" si="19"/>
        <v>4370.908</v>
      </c>
      <c r="O41" s="2">
        <f t="shared" si="1"/>
        <v>4480.1807</v>
      </c>
      <c r="P41" s="2">
        <v>5237.618808554627</v>
      </c>
      <c r="Q41" s="2">
        <f t="shared" si="2"/>
        <v>5460.217607918199</v>
      </c>
      <c r="R41" s="2">
        <v>5651</v>
      </c>
      <c r="S41" s="2">
        <f>R41*1.0325</f>
        <v>5834.6575</v>
      </c>
      <c r="T41" s="2">
        <f t="shared" si="15"/>
        <v>6661.2650973400005</v>
      </c>
      <c r="U41" s="2">
        <f t="shared" si="5"/>
        <v>6827.7967247735</v>
      </c>
      <c r="V41" s="2">
        <f t="shared" si="6"/>
        <v>6930.213675645102</v>
      </c>
      <c r="W41" s="2">
        <f t="shared" si="7"/>
        <v>7068.817949158004</v>
      </c>
      <c r="X41" s="9">
        <f t="shared" si="7"/>
        <v>7210.194308141165</v>
      </c>
      <c r="Y41" s="9">
        <f t="shared" si="9"/>
        <v>7368.81858292027</v>
      </c>
      <c r="Z41" s="9">
        <f t="shared" si="10"/>
        <v>7722.521874900443</v>
      </c>
      <c r="AA41" s="9">
        <f t="shared" si="14"/>
        <v>7969.642574897258</v>
      </c>
      <c r="AB41" s="9">
        <f t="shared" si="16"/>
        <v>8248.580065018661</v>
      </c>
      <c r="AC41" s="9">
        <f t="shared" si="17"/>
        <v>8322.817285603829</v>
      </c>
      <c r="AD41" s="11">
        <f t="shared" si="18"/>
        <v>8885.439734110649</v>
      </c>
    </row>
    <row r="43" ht="12.75">
      <c r="A43" s="6" t="s">
        <v>39</v>
      </c>
    </row>
    <row r="44" ht="12.75">
      <c r="A44" s="6" t="s">
        <v>40</v>
      </c>
    </row>
  </sheetData>
  <sheetProtection/>
  <printOptions/>
  <pageMargins left="0.16" right="0.16" top="0.76" bottom="0.23" header="0.5" footer="0.16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Læknafélag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Hagfraedi</dc:creator>
  <cp:keywords/>
  <dc:description/>
  <cp:lastModifiedBy>Margrét  Aðalsteinsdóttir</cp:lastModifiedBy>
  <cp:lastPrinted>2022-06-28T12:08:19Z</cp:lastPrinted>
  <dcterms:created xsi:type="dcterms:W3CDTF">2005-06-09T08:28:45Z</dcterms:created>
  <dcterms:modified xsi:type="dcterms:W3CDTF">2024-01-02T14:44:21Z</dcterms:modified>
  <cp:category/>
  <cp:version/>
  <cp:contentType/>
  <cp:contentStatus/>
</cp:coreProperties>
</file>